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C:\Users\marchuleta\Dropbox (WCB)\WCB Team Folder\Communications &amp; Member Services\Conference Services - ACCIS &amp; WSACA\WSACA\2020 Conferences\Annual\WEBSITE UPDATE - conference materials\"/>
    </mc:Choice>
  </mc:AlternateContent>
  <xr:revisionPtr revIDLastSave="0" documentId="8_{34CFE4AB-7CAC-41A6-8D31-47F15DE20095}" xr6:coauthVersionLast="45" xr6:coauthVersionMax="45" xr10:uidLastSave="{00000000-0000-0000-0000-000000000000}"/>
  <bookViews>
    <workbookView xWindow="-28920" yWindow="-2625" windowWidth="29040" windowHeight="15840" xr2:uid="{7C00DA09-6D34-4FC4-B87D-7FDB6A03FE72}"/>
  </bookViews>
  <sheets>
    <sheet name="2018" sheetId="12" r:id="rId1"/>
    <sheet name="Asotin 2018 estimate" sheetId="4" state="hidden" r:id="rId2"/>
    <sheet name="Whitman 2018 estimate" sheetId="5" state="hidden" r:id="rId3"/>
    <sheet name="Franklin 2018 estimate" sheetId="6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6" l="1"/>
  <c r="E11" i="6"/>
  <c r="D12" i="6"/>
  <c r="E12" i="6"/>
  <c r="D9" i="6"/>
  <c r="E9" i="6"/>
  <c r="D12" i="4"/>
  <c r="E12" i="4"/>
  <c r="D9" i="4"/>
  <c r="E9" i="4"/>
  <c r="D6" i="4"/>
  <c r="E6" i="4"/>
  <c r="D3" i="4"/>
  <c r="E3" i="4"/>
  <c r="E12" i="5"/>
  <c r="E9" i="5"/>
  <c r="E6" i="5"/>
  <c r="E5" i="5"/>
  <c r="E3" i="5"/>
  <c r="D12" i="5"/>
  <c r="D9" i="5"/>
  <c r="D6" i="5"/>
  <c r="D5" i="5"/>
  <c r="D3" i="5"/>
  <c r="J11" i="4"/>
  <c r="I11" i="4"/>
  <c r="H11" i="4"/>
  <c r="L11" i="5"/>
  <c r="J11" i="5"/>
  <c r="I11" i="5"/>
  <c r="G5" i="4"/>
  <c r="D5" i="4" l="1"/>
  <c r="E5" i="4"/>
  <c r="D11" i="4"/>
  <c r="E11" i="4"/>
  <c r="E11" i="5"/>
  <c r="D11" i="5"/>
  <c r="C11" i="4"/>
  <c r="C10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tc={5973F75E-2FDF-4B92-AC63-EF344F781719}</author>
    <author>tc={02CD64AC-FA81-4AA4-8DF7-FBDE91AFF3E4}</author>
  </authors>
  <commentList>
    <comment ref="J11" authorId="0" shapeId="0" xr:uid="{5973F75E-2FDF-4B92-AC63-EF344F781719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Average because of different ballot returns in two races
</t>
      </text>
    </comment>
    <comment ref="B12" authorId="1" shapeId="0" xr:uid="{02CD64AC-FA81-4AA4-8DF7-FBDE91AFF3E4}">
      <text>
        <t>[Threaded comment]
Your version of Excel allows you to read this threaded comment; however, any edits to it will get removed if the file is opened in a newer version of Excel. Learn more: https://go.microsoft.com/fwlink/?linkid=870924
Comment:
    3 Supreme Court 
2 Legislative
2 Federal
4 Initiatives
1 Advisory Vote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tc={FA666CE0-73C7-4250-9EA4-D003BF6CFE79}</author>
    <author>tc={932595E8-824D-4338-88F4-AAF5699B74F5}</author>
  </authors>
  <commentList>
    <comment ref="B6" authorId="0" shapeId="0" xr:uid="{FA666CE0-73C7-4250-9EA4-D003BF6CFE79}">
      <text>
        <t>[Threaded comment]
Your version of Excel allows you to read this threaded comment; however, any edits to it will get removed if the file is opened in a newer version of Excel. Learn more: https://go.microsoft.com/fwlink/?linkid=870924
Comment:
    2 Federal
2 Legislative</t>
      </text>
    </comment>
    <comment ref="B12" authorId="1" shapeId="0" xr:uid="{932595E8-824D-4338-88F4-AAF5699B74F5}">
      <text>
        <t>[Threaded comment]
Your version of Excel allows you to read this threaded comment; however, any edits to it will get removed if the file is opened in a newer version of Excel. Learn more: https://go.microsoft.com/fwlink/?linkid=870924
Comment:
    3 Supreme Court 
2 Legislative
2 Federal
4 Initiatives
1 Advisory Vote</t>
      </text>
    </comment>
  </commentList>
</comments>
</file>

<file path=xl/sharedStrings.xml><?xml version="1.0" encoding="utf-8"?>
<sst xmlns="http://schemas.openxmlformats.org/spreadsheetml/2006/main" count="120" uniqueCount="82">
  <si>
    <t>County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</si>
  <si>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</si>
  <si>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</si>
  <si>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</si>
  <si>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</si>
  <si>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</si>
  <si>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</si>
  <si>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</si>
  <si>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</si>
  <si>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</si>
  <si>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</si>
  <si>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Franklin*</t>
  </si>
  <si>
    <t>Garfield</t>
  </si>
  <si>
    <t>Grant*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</si>
  <si>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</si>
  <si>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</si>
  <si>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</si>
  <si>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</si>
  <si>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</si>
  <si>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</si>
  <si>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</si>
  <si>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</si>
  <si>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</si>
  <si>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</si>
  <si>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</si>
  <si>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</si>
  <si>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</si>
  <si>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</si>
  <si>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</si>
  <si>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</si>
  <si>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</si>
  <si>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</si>
  <si>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</si>
  <si>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</si>
  <si>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</si>
  <si>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</si>
  <si>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</si>
  <si>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</si>
  <si>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</si>
  <si>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</si>
  <si>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*includes estimates</t>
  </si>
  <si>
    <t>State Races &amp; Ballot Measures</t>
  </si>
  <si>
    <t>County Wide Races and Ballot Measures</t>
  </si>
  <si>
    <t>TOTAL OTHER JURISDICTION</t>
  </si>
  <si>
    <t>AVERAGE OTHER JURISDICTION</t>
  </si>
  <si>
    <t>Comm Dis 3</t>
  </si>
  <si>
    <t>City of Asotin</t>
  </si>
  <si>
    <t>2018 Primary</t>
  </si>
  <si>
    <t># of precincts</t>
  </si>
  <si>
    <t>registered voters</t>
  </si>
  <si>
    <t>ballots returned</t>
  </si>
  <si>
    <t>races on ballot</t>
  </si>
  <si>
    <t>2018 General</t>
  </si>
  <si>
    <t>City of Clarkston</t>
  </si>
  <si>
    <t>School District 420</t>
  </si>
  <si>
    <t>PUD</t>
  </si>
  <si>
    <t>Town of Farmington</t>
  </si>
  <si>
    <t>Fire District 5</t>
  </si>
  <si>
    <t>Fire District 7</t>
  </si>
  <si>
    <t>St John Cemetery District 3</t>
  </si>
  <si>
    <t>Town of Endicott</t>
  </si>
  <si>
    <t>Town of Garfield</t>
  </si>
  <si>
    <t>Town of Okesdale</t>
  </si>
  <si>
    <t>City of Palouse</t>
  </si>
  <si>
    <t>Town of Rosalia</t>
  </si>
  <si>
    <t>Town of St John</t>
  </si>
  <si>
    <t>City of Tekoa</t>
  </si>
  <si>
    <t>Fire District 10</t>
  </si>
  <si>
    <t>Fire District 11</t>
  </si>
  <si>
    <t>Okesdale Cemetery District 1</t>
  </si>
  <si>
    <t>Garfield Cemetery District 2</t>
  </si>
  <si>
    <t>Endicott Cemetery District 4</t>
  </si>
  <si>
    <t>Lacrosse Park District 1</t>
  </si>
  <si>
    <t>St John Park District 3</t>
  </si>
  <si>
    <t>Okesdale Park District 4</t>
  </si>
  <si>
    <t>Rosalia Park District 5</t>
  </si>
  <si>
    <t>Endicott Park District 7</t>
  </si>
  <si>
    <t>FD 3</t>
  </si>
  <si>
    <t>TOTAL</t>
  </si>
  <si>
    <t>Other Jurisdications</t>
  </si>
  <si>
    <t>State Share</t>
  </si>
  <si>
    <t>County Share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</si>
</sst>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4"/>
      <name val="Century Gothic"/>
      <family val="2"/>
      <scheme val="minor"/>
    </font>
    <font>
      <sz val="8"/>
      <color theme="1"/>
      <name val="Century Gothic"/>
      <family val="2"/>
      <scheme val="minor"/>
    </font>
    <font>
      <b/>
      <sz val="11"/>
      <color rgb="FFFF0000"/>
      <name val="Century Gothic"/>
      <family val="2"/>
      <scheme val="minor"/>
    </font>
    <font>
      <b/>
      <sz val="16"/>
      <color theme="1"/>
      <name val="Century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auto="1"/>
      </top>
      <bottom/>
      <diagonal/>
    </border>
  </borders>
  <cellStyleXfs count="15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/>
    <xf numFmtId="0" fontId="4" fillId="0" borderId="0"/>
    <xf numFmtId="0" fontId="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8">
    <xf numFmtId="0" fontId="0" fillId="0" borderId="0" xfId="0"/>
    <xf numFmtId="0" fontId="5" fillId="2" borderId="0" xfId="0" applyFont="1" applyFill="1"/>
    <xf numFmtId="0" fontId="0" fillId="2" borderId="0" xfId="0" applyFill="1"/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2" fontId="0" fillId="0" borderId="0" xfId="0" applyNumberFormat="1"/>
    <xf numFmtId="1" fontId="0" fillId="0" borderId="0" xfId="0" applyNumberFormat="1" applyAlignment="1">
      <alignment wrapText="1"/>
    </xf>
    <xf numFmtId="1" fontId="0" fillId="0" borderId="0" xfId="0" applyNumberFormat="1"/>
    <xf numFmtId="44" fontId="0" fillId="0" borderId="0" xfId="0" applyNumberFormat="1"/>
    <xf numFmtId="44" fontId="7" fillId="0" borderId="0" xfId="0" applyNumberFormat="1" applyFont="1"/>
    <xf numFmtId="0" fontId="1" fillId="0" borderId="0" xfId="0" applyFont="1" applyAlignment="1">
      <alignment horizontal="center"/>
    </xf>
    <xf numFmtId="44" fontId="1" fillId="0" borderId="0" xfId="0" applyNumberFormat="1" applyFont="1"/>
    <xf numFmtId="44" fontId="7" fillId="0" borderId="1" xfId="0" applyNumberFormat="1" applyFont="1" applyBorder="1"/>
    <xf numFmtId="44" fontId="1" fillId="0" borderId="1" xfId="0" applyNumberFormat="1" applyFont="1" applyBorder="1"/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/>
    </xf>
    <xf numFmtId="44" fontId="6" fillId="0" borderId="0" xfId="0" applyNumberFormat="1" applyFont="1"/>
  </cellXfs>
  <cellStyles count="15">
    <cellStyle name="Comma 2" xfId="3" xr:uid="{0A3F03A8-8BFC-4367-89CE-99208F2D5F0E}"/>
    <cellStyle name="Comma 3" xfId="4" xr:uid="{104A0426-8768-4E8A-A877-C5BE89963E7C}"/>
    <cellStyle name="Comma 4" xfId="2" xr:uid="{5ECFFF2D-A4A2-464F-83FC-50578F4E018A}"/>
    <cellStyle name="Currency 2" xfId="6" xr:uid="{6517CD3A-B081-47F9-B2AE-913570D299D7}"/>
    <cellStyle name="Currency 3" xfId="7" xr:uid="{C140CE3E-68FE-4CD6-A517-E0509D3441D3}"/>
    <cellStyle name="Currency 4" xfId="8" xr:uid="{48FCBFCD-758C-4E4D-888D-82587B97DFBF}"/>
    <cellStyle name="Currency 5" xfId="5" xr:uid="{E75CC81A-A19E-4FBD-B607-8D0B1A202E16}"/>
    <cellStyle name="Normal" xfId="0" builtinId="0"/>
    <cellStyle name="Normal 2" xfId="9" xr:uid="{1D930FD0-C5FC-4DB7-9975-07B132127316}"/>
    <cellStyle name="Normal 3" xfId="10" xr:uid="{364BC85B-A7CE-4754-B2AA-D99F59CBB689}"/>
    <cellStyle name="Normal 4" xfId="11" xr:uid="{F0751C89-BD71-469B-B369-9FF2DB397C01}"/>
    <cellStyle name="Normal 5" xfId="1" xr:uid="{217BC4F7-5B47-4733-B547-6D5B8F233795}"/>
    <cellStyle name="Percent 2" xfId="13" xr:uid="{E0C6ED46-AB74-4975-9825-D950CDB83013}"/>
    <cellStyle name="Percent 3" xfId="14" xr:uid="{BB45421F-25E0-4D98-B13E-13E5BC5E9EC8}"/>
    <cellStyle name="Percent 4" xfId="12" xr:uid="{64889AC6-A73B-421D-94CA-01791692CDD2}"/>
  </cellStyles>
  <dxfs count="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entury Gothic"/>
        <family val="2"/>
        <scheme val="minor"/>
      </font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EF40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Cathleen Bright" id="{A0E263F9-CA3C-44E7-860D-0518736A0222}" userId="Cathleen Bright" providerId="None"/>
  <person displayName="Emmett O'Connell" id="{3A776289-5BE0-4D77-92AA-DE2EEFDBB1E1}" userId="S::emmett.oconnell@co.thurston.wa.us::d4a455ec-893d-497e-bf86-ad09aec42863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B801A50-8BDC-48DB-A131-2C6D2467DE4B}" name="Table5" displayName="Table5" ref="A1:E41" totalsRowShown="0" headerRowDxfId="5">
  <tableColumns count="5">
    <tableColumn id="1" xr3:uid="{6827E1BC-000C-4222-9AE9-0BB878ABACC5}" name="County" dataDxfId="4"/>
    <tableColumn id="2" xr3:uid="{B0342C93-8DE6-4EF1-8009-FD2DDF0C19C0}" name="State Share" dataDxfId="3"/>
    <tableColumn id="3" xr3:uid="{A6AC5A0C-784E-4235-AF0E-C3FA6CBE9E22}" name="County Share" dataDxfId="2"/>
    <tableColumn id="4" xr3:uid="{4A96026E-9D88-4504-8AAD-0494D4ACE7D6}" name="Other Jurisdications" dataDxfId="1"/>
    <tableColumn id="5" xr3:uid="{6C4C8E35-8C8B-4D39-8762-999C7570B3DB}" name="TOTAL" dataDxfId="0"/>
  </tableColumns>
  <tableStyleInfo name="TableStyleLight8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avon">
  <a:themeElements>
    <a:clrScheme name="Savon">
      <a:dk1>
        <a:sysClr val="windowText" lastClr="000000"/>
      </a:dk1>
      <a:lt1>
        <a:sysClr val="window" lastClr="FFFFFF"/>
      </a:lt1>
      <a:dk2>
        <a:srgbClr val="1485A4"/>
      </a:dk2>
      <a:lt2>
        <a:srgbClr val="E3DED1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F49100"/>
      </a:hlink>
      <a:folHlink>
        <a:srgbClr val="739D9B"/>
      </a:folHlink>
    </a:clrScheme>
    <a:fontScheme name="Savon">
      <a:maj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Savon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105000"/>
                <a:lumMod val="105000"/>
              </a:schemeClr>
            </a:gs>
            <a:gs pos="100000">
              <a:schemeClr val="phClr">
                <a:tint val="65000"/>
                <a:satMod val="100000"/>
                <a:lumMod val="100000"/>
              </a:schemeClr>
            </a:gs>
            <a:gs pos="100000">
              <a:schemeClr val="phClr">
                <a:tint val="70000"/>
                <a:satMod val="10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0000"/>
                <a:lumMod val="100000"/>
              </a:schemeClr>
            </a:gs>
            <a:gs pos="50000">
              <a:schemeClr val="phClr">
                <a:shade val="99000"/>
                <a:satMod val="105000"/>
                <a:lumMod val="100000"/>
              </a:schemeClr>
            </a:gs>
            <a:gs pos="100000">
              <a:schemeClr val="phClr">
                <a:shade val="98000"/>
                <a:satMod val="105000"/>
                <a:lumMod val="100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12700" dir="5400000" algn="ctr" rotWithShape="0">
              <a:srgbClr val="000000">
                <a:alpha val="63000"/>
              </a:srgbClr>
            </a:outerShdw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4200000"/>
            </a:lightRig>
          </a:scene3d>
          <a:sp3d prstMaterial="flat">
            <a:bevelT w="50800" h="6350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shade val="92000"/>
                <a:satMod val="160000"/>
              </a:schemeClr>
            </a:gs>
            <a:gs pos="77000">
              <a:schemeClr val="phClr">
                <a:tint val="100000"/>
                <a:shade val="73000"/>
                <a:satMod val="155000"/>
              </a:schemeClr>
            </a:gs>
            <a:gs pos="100000">
              <a:schemeClr val="phClr">
                <a:tint val="100000"/>
                <a:shade val="67000"/>
                <a:satMod val="145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5000"/>
              </a:schemeClr>
              <a:schemeClr val="phClr">
                <a:shade val="92000"/>
                <a:satMod val="115000"/>
              </a:schemeClr>
            </a:duotone>
          </a:blip>
          <a:tile tx="0" ty="0" sx="60000" sy="6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avon" id="{1306E473-ED32-493B-A2D0-240A757EDD34}" vid="{C20BADFE-D095-436F-9677-9264042809F0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11" dT="2019-11-01T18:32:23.66" personId="{3A776289-5BE0-4D77-92AA-DE2EEFDBB1E1}" id="{5973F75E-2FDF-4B92-AC63-EF344F781719}">
    <text xml:space="preserve">Average because of different ballot returns in two races
</text>
  </threadedComment>
  <threadedComment ref="B12" dT="2019-11-01T17:58:21.65" personId="{A0E263F9-CA3C-44E7-860D-0518736A0222}" id="{02CD64AC-FA81-4AA4-8DF7-FBDE91AFF3E4}">
    <text>3 Supreme Court 
2 Legislative
2 Federal
4 Initiatives
1 Advisory Vote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B6" dT="2019-11-01T18:33:59.47" personId="{A0E263F9-CA3C-44E7-860D-0518736A0222}" id="{FA666CE0-73C7-4250-9EA4-D003BF6CFE79}">
    <text>2 Federal
2 Legislative</text>
  </threadedComment>
  <threadedComment ref="B12" dT="2019-11-01T17:58:21.65" personId="{A0E263F9-CA3C-44E7-860D-0518736A0222}" id="{932595E8-824D-4338-88F4-AAF5699B74F5}">
    <text>3 Supreme Court 
2 Legislative
2 Federal
4 Initiatives
1 Advisory Vote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53A97-4C0A-40D4-8DCC-F78B209516CA}">
  <dimension ref="A1:E42"/>
  <sheetViews>
    <sheetView tabSelected="1" workbookViewId="0">
      <selection activeCell="K28" sqref="K28"/>
    </sheetView>
  </sheetViews>
  <sheetFormatPr defaultRowHeight="13.5" x14ac:dyDescent="0.25"/>
  <cols>
    <col min="1" max="3" width="16.6640625" customWidth="1"/>
    <col min="4" max="4" width="19.83203125" customWidth="1"/>
    <col min="5" max="5" width="16.6640625" customWidth="1"/>
  </cols>
  <sheetData>
    <row r="1" spans="1:5" ht="20.399999999999999" x14ac:dyDescent="0.35">
      <c r="A1" s="14" t="s">
        <v>0</v>
      </c>
      <c r="B1" s="10" t="s">
        <v>80</v>
      </c>
      <c r="C1" s="10" t="s">
        <v>81</v>
      </c>
      <c r="D1" s="15" t="s">
        <v>79</v>
      </c>
      <c r="E1" s="10" t="s">
        <v>78</v>
      </c>
    </row>
    <row r="2" spans="1:5" ht="13.75" x14ac:dyDescent="0.25">
      <c r="A2" s="8" t="s">
        <v>1</v>
      </c>
      <c r="B2" s="9">
        <v>32641.83</v>
      </c>
      <c r="C2" s="8">
        <v>30685.65</v>
      </c>
      <c r="D2" s="8">
        <v>2809.09</v>
      </c>
      <c r="E2" s="11">
        <v>66136.570000000007</v>
      </c>
    </row>
    <row r="3" spans="1:5" ht="13.75" x14ac:dyDescent="0.25">
      <c r="A3" s="8" t="s">
        <v>2</v>
      </c>
      <c r="B3" s="9">
        <v>9094.98</v>
      </c>
      <c r="C3" s="8">
        <v>9094.98</v>
      </c>
      <c r="D3" s="8">
        <v>19480.47</v>
      </c>
      <c r="E3" s="11">
        <v>37670.43</v>
      </c>
    </row>
    <row r="4" spans="1:5" ht="13.75" x14ac:dyDescent="0.25">
      <c r="A4" s="8" t="s">
        <v>3</v>
      </c>
      <c r="B4" s="9">
        <v>162145.01648653753</v>
      </c>
      <c r="C4" s="8">
        <v>185249.44677541533</v>
      </c>
      <c r="D4" s="8">
        <v>40821.619999999995</v>
      </c>
      <c r="E4" s="11">
        <v>388216.08326195285</v>
      </c>
    </row>
    <row r="5" spans="1:5" ht="13.75" x14ac:dyDescent="0.25">
      <c r="A5" s="8" t="s">
        <v>4</v>
      </c>
      <c r="B5" s="9">
        <v>200004</v>
      </c>
      <c r="C5" s="8">
        <v>207392</v>
      </c>
      <c r="D5" s="8">
        <v>49788</v>
      </c>
      <c r="E5" s="11">
        <v>457184</v>
      </c>
    </row>
    <row r="6" spans="1:5" ht="13.75" x14ac:dyDescent="0.25">
      <c r="A6" s="8" t="s">
        <v>5</v>
      </c>
      <c r="B6" s="9">
        <v>105510.3</v>
      </c>
      <c r="C6" s="8">
        <v>131313.76999999999</v>
      </c>
      <c r="D6" s="8">
        <v>37717.800000000003</v>
      </c>
      <c r="E6" s="11">
        <v>274541.87</v>
      </c>
    </row>
    <row r="7" spans="1:5" ht="13.75" x14ac:dyDescent="0.25">
      <c r="A7" s="8" t="s">
        <v>6</v>
      </c>
      <c r="B7" s="9">
        <v>434919.53</v>
      </c>
      <c r="C7" s="8">
        <v>322971.83</v>
      </c>
      <c r="D7" s="8">
        <v>103908.56</v>
      </c>
      <c r="E7" s="11">
        <v>861799.92000000016</v>
      </c>
    </row>
    <row r="8" spans="1:5" ht="13.75" x14ac:dyDescent="0.25">
      <c r="A8" s="8" t="s">
        <v>7</v>
      </c>
      <c r="B8" s="9">
        <v>4446.0499999999993</v>
      </c>
      <c r="C8" s="8">
        <v>4815.2699999999995</v>
      </c>
      <c r="D8" s="8">
        <v>3211.3600000000006</v>
      </c>
      <c r="E8" s="11">
        <v>12472.68</v>
      </c>
    </row>
    <row r="9" spans="1:5" ht="13.75" x14ac:dyDescent="0.25">
      <c r="A9" s="8" t="s">
        <v>8</v>
      </c>
      <c r="B9" s="9">
        <v>121276.20999999999</v>
      </c>
      <c r="C9" s="8">
        <v>129568.45000000001</v>
      </c>
      <c r="D9" s="8">
        <v>30787.69</v>
      </c>
      <c r="E9" s="11">
        <v>281632.34999999998</v>
      </c>
    </row>
    <row r="10" spans="1:5" ht="13.75" x14ac:dyDescent="0.25">
      <c r="A10" s="8" t="s">
        <v>9</v>
      </c>
      <c r="B10" s="9">
        <v>73043.7</v>
      </c>
      <c r="C10" s="8">
        <v>51718.400000000001</v>
      </c>
      <c r="D10" s="8">
        <v>21296.569872407461</v>
      </c>
      <c r="E10" s="11">
        <v>146058.66987240745</v>
      </c>
    </row>
    <row r="11" spans="1:5" ht="13.75" x14ac:dyDescent="0.25">
      <c r="A11" s="8" t="s">
        <v>10</v>
      </c>
      <c r="B11" s="9">
        <v>12282.46</v>
      </c>
      <c r="C11" s="8">
        <v>9380.7900000000009</v>
      </c>
      <c r="D11" s="8">
        <v>2040.75</v>
      </c>
      <c r="E11" s="11">
        <v>23704</v>
      </c>
    </row>
    <row r="12" spans="1:5" ht="13.75" x14ac:dyDescent="0.25">
      <c r="A12" s="8" t="s">
        <v>11</v>
      </c>
      <c r="B12" s="9">
        <v>128588.01318467251</v>
      </c>
      <c r="C12" s="8">
        <v>127903.89680155987</v>
      </c>
      <c r="D12" s="8">
        <v>40054.675369118348</v>
      </c>
      <c r="E12" s="11">
        <v>296546.58535535075</v>
      </c>
    </row>
    <row r="13" spans="1:5" ht="13.75" x14ac:dyDescent="0.25">
      <c r="A13" s="8" t="s">
        <v>12</v>
      </c>
      <c r="B13" s="9">
        <v>3316.5200000000004</v>
      </c>
      <c r="C13" s="8">
        <v>3472.23</v>
      </c>
      <c r="D13" s="8">
        <v>0</v>
      </c>
      <c r="E13" s="11">
        <v>6788.75</v>
      </c>
    </row>
    <row r="14" spans="1:5" ht="13.75" x14ac:dyDescent="0.25">
      <c r="A14" s="8" t="s">
        <v>13</v>
      </c>
      <c r="B14" s="9">
        <v>26287.54</v>
      </c>
      <c r="C14" s="8">
        <v>26287.54</v>
      </c>
      <c r="D14" s="8">
        <v>81636.22</v>
      </c>
      <c r="E14" s="11">
        <v>134211.29999999999</v>
      </c>
    </row>
    <row r="15" spans="1:5" ht="13.75" x14ac:dyDescent="0.25">
      <c r="A15" s="8" t="s">
        <v>14</v>
      </c>
      <c r="B15" s="9">
        <v>88891</v>
      </c>
      <c r="C15" s="8">
        <v>91549</v>
      </c>
      <c r="D15" s="8">
        <v>8579</v>
      </c>
      <c r="E15" s="11">
        <v>189019</v>
      </c>
    </row>
    <row r="16" spans="1:5" ht="13.75" x14ac:dyDescent="0.25">
      <c r="A16" s="8" t="s">
        <v>15</v>
      </c>
      <c r="B16" s="9">
        <v>113093.70999999999</v>
      </c>
      <c r="C16" s="8">
        <v>97191.28</v>
      </c>
      <c r="D16" s="8">
        <v>36722.383346927498</v>
      </c>
      <c r="E16" s="11">
        <v>247007.37334692749</v>
      </c>
    </row>
    <row r="17" spans="1:5" ht="13.75" x14ac:dyDescent="0.25">
      <c r="A17" s="8" t="s">
        <v>16</v>
      </c>
      <c r="B17" s="9">
        <v>50637.259999999995</v>
      </c>
      <c r="C17" s="8">
        <v>48327.88</v>
      </c>
      <c r="D17" s="8">
        <v>30133.72</v>
      </c>
      <c r="E17" s="11">
        <v>129098.85999999999</v>
      </c>
    </row>
    <row r="18" spans="1:5" ht="13.75" x14ac:dyDescent="0.25">
      <c r="A18" s="8" t="s">
        <v>17</v>
      </c>
      <c r="B18" s="9">
        <v>5456208.9833574947</v>
      </c>
      <c r="C18" s="8">
        <v>5456208.9833574947</v>
      </c>
      <c r="D18" s="8">
        <v>1428397.8092907635</v>
      </c>
      <c r="E18" s="11">
        <v>12340815.776005752</v>
      </c>
    </row>
    <row r="19" spans="1:5" ht="13.75" x14ac:dyDescent="0.25">
      <c r="A19" s="8" t="s">
        <v>18</v>
      </c>
      <c r="B19" s="9">
        <v>522953.19999999995</v>
      </c>
      <c r="C19" s="8">
        <v>608663.18000000005</v>
      </c>
      <c r="D19" s="8">
        <v>198010.96</v>
      </c>
      <c r="E19" s="11">
        <v>1329627.3399999999</v>
      </c>
    </row>
    <row r="20" spans="1:5" ht="13.75" x14ac:dyDescent="0.25">
      <c r="A20" s="8" t="s">
        <v>19</v>
      </c>
      <c r="B20" s="9">
        <v>40541</v>
      </c>
      <c r="C20" s="8">
        <v>40541</v>
      </c>
      <c r="D20" s="8">
        <v>22145.47</v>
      </c>
      <c r="E20" s="11">
        <v>103227.47</v>
      </c>
    </row>
    <row r="21" spans="1:5" ht="13.75" x14ac:dyDescent="0.25">
      <c r="A21" s="8" t="s">
        <v>20</v>
      </c>
      <c r="B21" s="9">
        <v>31235.322391518937</v>
      </c>
      <c r="C21" s="8">
        <v>35384.882917004186</v>
      </c>
      <c r="D21" s="8">
        <v>17525.662691476886</v>
      </c>
      <c r="E21" s="11">
        <v>84145.868000000002</v>
      </c>
    </row>
    <row r="22" spans="1:5" ht="13.75" x14ac:dyDescent="0.25">
      <c r="A22" s="8" t="s">
        <v>21</v>
      </c>
      <c r="B22" s="9">
        <v>48698.03</v>
      </c>
      <c r="C22" s="8">
        <v>78644.28</v>
      </c>
      <c r="D22" s="8">
        <v>7842.5874773848846</v>
      </c>
      <c r="E22" s="11">
        <v>135184.89747738489</v>
      </c>
    </row>
    <row r="23" spans="1:5" ht="13.75" x14ac:dyDescent="0.25">
      <c r="A23" s="8" t="s">
        <v>22</v>
      </c>
      <c r="B23" s="9">
        <v>44635.29</v>
      </c>
      <c r="C23" s="8">
        <v>19606.099999999999</v>
      </c>
      <c r="D23" s="8">
        <v>1289.5700000000002</v>
      </c>
      <c r="E23" s="11">
        <v>65530.96</v>
      </c>
    </row>
    <row r="24" spans="1:5" ht="13.75" x14ac:dyDescent="0.25">
      <c r="A24" s="8" t="s">
        <v>23</v>
      </c>
      <c r="B24" s="9">
        <v>96671</v>
      </c>
      <c r="C24" s="8">
        <v>91252</v>
      </c>
      <c r="D24" s="8">
        <v>29964</v>
      </c>
      <c r="E24" s="11">
        <v>217887</v>
      </c>
    </row>
    <row r="25" spans="1:5" ht="13.75" x14ac:dyDescent="0.25">
      <c r="A25" s="8" t="s">
        <v>24</v>
      </c>
      <c r="B25" s="9">
        <v>49042.720000000001</v>
      </c>
      <c r="C25" s="8">
        <v>40624.71</v>
      </c>
      <c r="D25" s="8">
        <v>7720.03</v>
      </c>
      <c r="E25" s="11">
        <v>97387.459999999992</v>
      </c>
    </row>
    <row r="26" spans="1:5" ht="13.75" x14ac:dyDescent="0.25">
      <c r="A26" s="8" t="s">
        <v>25</v>
      </c>
      <c r="B26" s="9">
        <v>21893.190000000002</v>
      </c>
      <c r="C26" s="8">
        <v>21893.190000000002</v>
      </c>
      <c r="D26" s="8">
        <v>32945.440000000002</v>
      </c>
      <c r="E26" s="11">
        <v>76731.820000000007</v>
      </c>
    </row>
    <row r="27" spans="1:5" ht="13.75" x14ac:dyDescent="0.25">
      <c r="A27" s="8" t="s">
        <v>26</v>
      </c>
      <c r="B27" s="9">
        <v>42720.15</v>
      </c>
      <c r="C27" s="8">
        <v>23417.8</v>
      </c>
      <c r="D27" s="8">
        <v>10799.41</v>
      </c>
      <c r="E27" s="11">
        <v>76937.36</v>
      </c>
    </row>
    <row r="28" spans="1:5" ht="13.75" x14ac:dyDescent="0.25">
      <c r="A28" s="8" t="s">
        <v>27</v>
      </c>
      <c r="B28" s="9">
        <v>918759</v>
      </c>
      <c r="C28" s="8">
        <v>1096976</v>
      </c>
      <c r="D28" s="8">
        <v>603315</v>
      </c>
      <c r="E28" s="11">
        <v>2619050</v>
      </c>
    </row>
    <row r="29" spans="1:5" ht="13.75" x14ac:dyDescent="0.25">
      <c r="A29" s="8" t="s">
        <v>28</v>
      </c>
      <c r="B29" s="9">
        <v>82550.98</v>
      </c>
      <c r="C29" s="8">
        <v>53664.11</v>
      </c>
      <c r="D29" s="8">
        <v>6665.99</v>
      </c>
      <c r="E29" s="11">
        <v>142881.07999999999</v>
      </c>
    </row>
    <row r="30" spans="1:5" ht="13.75" x14ac:dyDescent="0.25">
      <c r="A30" s="8" t="s">
        <v>29</v>
      </c>
      <c r="B30" s="9">
        <v>128239.26</v>
      </c>
      <c r="C30" s="8">
        <v>186452.15000000002</v>
      </c>
      <c r="D30" s="8">
        <v>32869.06</v>
      </c>
      <c r="E30" s="11">
        <v>347560.47000000003</v>
      </c>
    </row>
    <row r="31" spans="1:5" ht="13.75" x14ac:dyDescent="0.25">
      <c r="A31" s="8" t="s">
        <v>30</v>
      </c>
      <c r="B31" s="9">
        <v>27064.475062432906</v>
      </c>
      <c r="C31" s="8">
        <v>41130.683921690492</v>
      </c>
      <c r="D31" s="8">
        <v>5494.3105007035847</v>
      </c>
      <c r="E31" s="11">
        <v>73689.469484826986</v>
      </c>
    </row>
    <row r="32" spans="1:5" ht="13.75" x14ac:dyDescent="0.25">
      <c r="A32" s="8" t="s">
        <v>31</v>
      </c>
      <c r="B32" s="9">
        <v>878282.02152238972</v>
      </c>
      <c r="C32" s="8">
        <v>439141.01076119486</v>
      </c>
      <c r="D32" s="8">
        <v>538823.22928191535</v>
      </c>
      <c r="E32" s="11">
        <v>1856246.2615654999</v>
      </c>
    </row>
    <row r="33" spans="1:5" ht="13.75" x14ac:dyDescent="0.25">
      <c r="A33" s="8" t="s">
        <v>32</v>
      </c>
      <c r="B33" s="9">
        <v>386682.36929029285</v>
      </c>
      <c r="C33" s="8">
        <v>535219.20251443854</v>
      </c>
      <c r="D33" s="8">
        <v>5650.8691952684931</v>
      </c>
      <c r="E33" s="11">
        <v>927552.44099999988</v>
      </c>
    </row>
    <row r="34" spans="1:5" ht="13.75" x14ac:dyDescent="0.25">
      <c r="A34" s="8" t="s">
        <v>33</v>
      </c>
      <c r="B34" s="9">
        <v>71321.388238714921</v>
      </c>
      <c r="C34" s="8">
        <v>63227.561686513363</v>
      </c>
      <c r="D34" s="8">
        <v>3557.8600747717019</v>
      </c>
      <c r="E34" s="11">
        <v>138106.81</v>
      </c>
    </row>
    <row r="35" spans="1:5" ht="13.75" x14ac:dyDescent="0.25">
      <c r="A35" s="8" t="s">
        <v>34</v>
      </c>
      <c r="B35" s="9">
        <v>582327.56046728732</v>
      </c>
      <c r="C35" s="8">
        <v>352029.48077702709</v>
      </c>
      <c r="D35" s="8">
        <v>121998.21025568547</v>
      </c>
      <c r="E35" s="11">
        <v>1056355.2514999998</v>
      </c>
    </row>
    <row r="36" spans="1:5" ht="13.75" x14ac:dyDescent="0.25">
      <c r="A36" s="8" t="s">
        <v>35</v>
      </c>
      <c r="B36" s="9">
        <v>13669.71</v>
      </c>
      <c r="C36" s="8">
        <v>7031.19</v>
      </c>
      <c r="D36" s="8">
        <v>12887.67</v>
      </c>
      <c r="E36" s="11">
        <v>33588.57</v>
      </c>
    </row>
    <row r="37" spans="1:5" ht="13.75" x14ac:dyDescent="0.25">
      <c r="A37" s="8" t="s">
        <v>36</v>
      </c>
      <c r="B37" s="9">
        <v>102871.33</v>
      </c>
      <c r="C37" s="8">
        <v>104520.5</v>
      </c>
      <c r="D37" s="8">
        <v>12183.15</v>
      </c>
      <c r="E37" s="11">
        <v>219574.98</v>
      </c>
    </row>
    <row r="38" spans="1:5" ht="13.75" x14ac:dyDescent="0.25">
      <c r="A38" s="8" t="s">
        <v>37</v>
      </c>
      <c r="B38" s="9">
        <v>711284</v>
      </c>
      <c r="C38" s="8">
        <v>205642</v>
      </c>
      <c r="D38" s="8">
        <v>139643</v>
      </c>
      <c r="E38" s="11">
        <v>1056569</v>
      </c>
    </row>
    <row r="39" spans="1:5" ht="13.75" x14ac:dyDescent="0.25">
      <c r="A39" s="8" t="s">
        <v>38</v>
      </c>
      <c r="B39" s="9">
        <v>78520</v>
      </c>
      <c r="C39" s="8">
        <v>86703</v>
      </c>
      <c r="D39" s="8">
        <v>8525</v>
      </c>
      <c r="E39" s="11">
        <v>173748</v>
      </c>
    </row>
    <row r="40" spans="1:5" ht="14.4" thickBot="1" x14ac:dyDescent="0.3">
      <c r="A40" s="8" t="s">
        <v>39</v>
      </c>
      <c r="B40" s="9">
        <v>204289.65000000002</v>
      </c>
      <c r="C40" s="8">
        <v>233068.46999999997</v>
      </c>
      <c r="D40" s="8">
        <v>13929.57</v>
      </c>
      <c r="E40" s="11">
        <v>451287.69</v>
      </c>
    </row>
    <row r="41" spans="1:5" ht="14.4" thickTop="1" x14ac:dyDescent="0.25">
      <c r="A41" s="16" t="s">
        <v>78</v>
      </c>
      <c r="B41" s="12">
        <v>12106638.750001345</v>
      </c>
      <c r="C41" s="13">
        <v>11297963.899512341</v>
      </c>
      <c r="D41" s="13">
        <v>3771171.7673564227</v>
      </c>
      <c r="E41" s="13">
        <v>27175774.416870099</v>
      </c>
    </row>
    <row r="42" spans="1:5" ht="14" x14ac:dyDescent="0.3">
      <c r="A42" s="17" t="s">
        <v>40</v>
      </c>
      <c r="B42" s="9"/>
      <c r="C42" s="8"/>
      <c r="D42" s="8"/>
      <c r="E42" s="11"/>
    </row>
  </sheetData>
  <sheetProtection sheet="1" objects="1" scenarios="1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44183-E877-4BDD-8927-3F373E4926F8}">
  <dimension ref="A1:J12"/>
  <sheetViews>
    <sheetView workbookViewId="0">
      <selection activeCell="I10" sqref="I10"/>
    </sheetView>
  </sheetViews>
  <sheetFormatPr defaultRowHeight="13.5" x14ac:dyDescent="0.25"/>
  <cols>
    <col min="1" max="1" width="14.58203125" customWidth="1"/>
    <col min="2" max="2" width="26.1640625" customWidth="1"/>
    <col min="3" max="3" width="34.1640625" customWidth="1"/>
    <col min="4" max="4" width="17.5" style="7" customWidth="1"/>
    <col min="5" max="5" width="17.5" style="5" customWidth="1"/>
    <col min="6" max="6" width="11.6640625" customWidth="1"/>
    <col min="7" max="7" width="14.5" customWidth="1"/>
    <col min="8" max="8" width="16.1640625" customWidth="1"/>
  </cols>
  <sheetData>
    <row r="1" spans="1:10" ht="27.65" x14ac:dyDescent="0.25">
      <c r="B1" t="s">
        <v>41</v>
      </c>
      <c r="C1" t="s">
        <v>42</v>
      </c>
      <c r="D1" s="6" t="s">
        <v>43</v>
      </c>
      <c r="E1" s="4" t="s">
        <v>44</v>
      </c>
      <c r="F1" t="s">
        <v>45</v>
      </c>
      <c r="G1" t="s">
        <v>46</v>
      </c>
    </row>
    <row r="2" spans="1:10" ht="13.75" x14ac:dyDescent="0.25">
      <c r="A2" t="s">
        <v>47</v>
      </c>
    </row>
    <row r="3" spans="1:10" ht="13.75" x14ac:dyDescent="0.25">
      <c r="A3" t="s">
        <v>48</v>
      </c>
      <c r="B3">
        <v>26</v>
      </c>
      <c r="C3">
        <v>26</v>
      </c>
      <c r="D3" s="7">
        <f>SUM(F3:Z3)</f>
        <v>9</v>
      </c>
      <c r="E3" s="5">
        <f>AVERAGE(F3:Z3)</f>
        <v>4.5</v>
      </c>
      <c r="F3">
        <v>7</v>
      </c>
      <c r="G3">
        <v>2</v>
      </c>
    </row>
    <row r="4" spans="1:10" ht="13.75" x14ac:dyDescent="0.25">
      <c r="A4" t="s">
        <v>49</v>
      </c>
      <c r="B4">
        <v>14604</v>
      </c>
      <c r="C4">
        <v>14604</v>
      </c>
    </row>
    <row r="5" spans="1:10" ht="13.75" x14ac:dyDescent="0.25">
      <c r="A5" t="s">
        <v>50</v>
      </c>
      <c r="B5">
        <v>5894</v>
      </c>
      <c r="C5">
        <v>5894</v>
      </c>
      <c r="D5" s="7">
        <f>SUM(F5:Z5)</f>
        <v>1346</v>
      </c>
      <c r="E5" s="5">
        <f>AVERAGE(F5:Z5)</f>
        <v>673</v>
      </c>
      <c r="F5">
        <v>1021</v>
      </c>
      <c r="G5">
        <f>SUM(190+135)</f>
        <v>325</v>
      </c>
    </row>
    <row r="6" spans="1:10" ht="13.75" x14ac:dyDescent="0.25">
      <c r="A6" t="s">
        <v>51</v>
      </c>
      <c r="B6">
        <v>4</v>
      </c>
      <c r="C6">
        <v>6</v>
      </c>
      <c r="D6" s="7">
        <f>SUM(F6:Z6)</f>
        <v>2</v>
      </c>
      <c r="E6" s="5">
        <f>AVERAGE(F6:Z6)</f>
        <v>0.4</v>
      </c>
      <c r="F6">
        <v>1</v>
      </c>
      <c r="G6">
        <v>1</v>
      </c>
      <c r="H6">
        <v>0</v>
      </c>
      <c r="I6">
        <v>0</v>
      </c>
      <c r="J6">
        <v>0</v>
      </c>
    </row>
    <row r="7" spans="1:10" ht="13.75" x14ac:dyDescent="0.25">
      <c r="A7" s="1"/>
      <c r="B7" s="1"/>
      <c r="C7" s="1"/>
      <c r="F7" s="1"/>
      <c r="G7" s="1"/>
      <c r="H7" s="1"/>
      <c r="I7" s="1"/>
    </row>
    <row r="8" spans="1:10" ht="27.65" x14ac:dyDescent="0.25">
      <c r="A8" t="s">
        <v>52</v>
      </c>
      <c r="D8" s="6" t="s">
        <v>43</v>
      </c>
      <c r="E8" s="4" t="s">
        <v>44</v>
      </c>
      <c r="H8" t="s">
        <v>53</v>
      </c>
      <c r="I8" t="s">
        <v>54</v>
      </c>
      <c r="J8" t="s">
        <v>55</v>
      </c>
    </row>
    <row r="9" spans="1:10" ht="13.75" x14ac:dyDescent="0.25">
      <c r="A9" t="s">
        <v>48</v>
      </c>
      <c r="B9">
        <v>26</v>
      </c>
      <c r="C9">
        <v>8</v>
      </c>
      <c r="D9" s="7">
        <f>SUM(F9:Z9)</f>
        <v>38</v>
      </c>
      <c r="E9" s="5">
        <f>AVERAGE(F9:Z9)</f>
        <v>9.5</v>
      </c>
      <c r="G9">
        <v>2</v>
      </c>
      <c r="H9">
        <v>8</v>
      </c>
      <c r="I9">
        <v>6</v>
      </c>
      <c r="J9">
        <v>22</v>
      </c>
    </row>
    <row r="10" spans="1:10" ht="13.75" x14ac:dyDescent="0.25">
      <c r="A10" t="s">
        <v>49</v>
      </c>
      <c r="B10">
        <v>14554</v>
      </c>
      <c r="C10">
        <f>B10</f>
        <v>14554</v>
      </c>
    </row>
    <row r="11" spans="1:10" ht="13.75" x14ac:dyDescent="0.25">
      <c r="A11" t="s">
        <v>50</v>
      </c>
      <c r="B11">
        <v>9254</v>
      </c>
      <c r="C11">
        <f>B11</f>
        <v>9254</v>
      </c>
      <c r="D11" s="7">
        <f>SUM(F11:Z11)</f>
        <v>11523.5</v>
      </c>
      <c r="E11" s="5">
        <f>AVERAGE(F11:Z11)</f>
        <v>2880.875</v>
      </c>
      <c r="G11">
        <v>521</v>
      </c>
      <c r="H11">
        <f>SUM(1497+722)</f>
        <v>2219</v>
      </c>
      <c r="I11">
        <f>SUM(948+707)</f>
        <v>1655</v>
      </c>
      <c r="J11">
        <f>SUM((7107+7150)/2)</f>
        <v>7128.5</v>
      </c>
    </row>
    <row r="12" spans="1:10" ht="13.75" x14ac:dyDescent="0.25">
      <c r="A12" t="s">
        <v>51</v>
      </c>
      <c r="B12">
        <v>12</v>
      </c>
      <c r="C12">
        <v>8</v>
      </c>
      <c r="D12" s="7">
        <f>SUM(F12:Z12)</f>
        <v>5</v>
      </c>
      <c r="E12" s="5">
        <f>AVERAGE(F12:Z12)</f>
        <v>1.25</v>
      </c>
      <c r="G12">
        <v>1</v>
      </c>
      <c r="H12">
        <v>1</v>
      </c>
      <c r="I12">
        <v>1</v>
      </c>
      <c r="J12">
        <v>2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3C63A-90F7-467F-8E2A-EF9DB3DCA7CB}">
  <dimension ref="A1:Z12"/>
  <sheetViews>
    <sheetView workbookViewId="0">
      <pane xSplit="1" topLeftCell="B1" activePane="topRight" state="frozen"/>
      <selection pane="topRight"/>
    </sheetView>
  </sheetViews>
  <sheetFormatPr defaultRowHeight="13.5" x14ac:dyDescent="0.25"/>
  <cols>
    <col min="1" max="1" width="16.4140625" customWidth="1"/>
    <col min="2" max="2" width="28" customWidth="1"/>
    <col min="3" max="3" width="37" customWidth="1"/>
    <col min="4" max="4" width="17.5" style="7" customWidth="1"/>
    <col min="5" max="5" width="17.5" style="5" customWidth="1"/>
    <col min="7" max="8" width="11.58203125" customWidth="1"/>
  </cols>
  <sheetData>
    <row r="1" spans="1:26" s="3" customFormat="1" ht="55.25" x14ac:dyDescent="0.25">
      <c r="B1" s="3" t="s">
        <v>41</v>
      </c>
      <c r="C1" s="3" t="s">
        <v>42</v>
      </c>
      <c r="D1" s="6" t="s">
        <v>43</v>
      </c>
      <c r="E1" s="4" t="s">
        <v>44</v>
      </c>
      <c r="G1" s="3" t="s">
        <v>56</v>
      </c>
      <c r="N1" s="3" t="s">
        <v>57</v>
      </c>
      <c r="O1" s="3" t="s">
        <v>58</v>
      </c>
      <c r="T1" s="3" t="s">
        <v>59</v>
      </c>
    </row>
    <row r="2" spans="1:26" ht="13.75" x14ac:dyDescent="0.25">
      <c r="A2" t="s">
        <v>47</v>
      </c>
    </row>
    <row r="3" spans="1:26" ht="13.75" x14ac:dyDescent="0.25">
      <c r="A3" t="s">
        <v>48</v>
      </c>
      <c r="B3">
        <v>69</v>
      </c>
      <c r="C3">
        <v>69</v>
      </c>
      <c r="D3" s="7">
        <f>SUM(F3:Z3)</f>
        <v>18</v>
      </c>
      <c r="E3" s="5">
        <f>AVERAGE(F3:Z3)</f>
        <v>4.5</v>
      </c>
      <c r="G3">
        <v>1</v>
      </c>
      <c r="N3">
        <v>3</v>
      </c>
      <c r="O3">
        <v>7</v>
      </c>
      <c r="T3">
        <v>7</v>
      </c>
    </row>
    <row r="4" spans="1:26" ht="13.75" x14ac:dyDescent="0.25">
      <c r="A4" t="s">
        <v>49</v>
      </c>
      <c r="B4">
        <v>22472</v>
      </c>
      <c r="C4">
        <v>22472</v>
      </c>
    </row>
    <row r="5" spans="1:26" ht="13.75" x14ac:dyDescent="0.25">
      <c r="A5" t="s">
        <v>50</v>
      </c>
      <c r="B5">
        <v>10421</v>
      </c>
      <c r="C5">
        <v>10421</v>
      </c>
      <c r="D5" s="7">
        <f>SUM(F5:Z5)</f>
        <v>885</v>
      </c>
      <c r="E5" s="5">
        <f>AVERAGE(F5:Z5)</f>
        <v>221.25</v>
      </c>
      <c r="G5">
        <v>192</v>
      </c>
      <c r="N5">
        <v>27</v>
      </c>
      <c r="O5">
        <v>311</v>
      </c>
      <c r="T5">
        <v>355</v>
      </c>
    </row>
    <row r="6" spans="1:26" ht="13.75" x14ac:dyDescent="0.25">
      <c r="A6" t="s">
        <v>51</v>
      </c>
      <c r="B6">
        <v>4</v>
      </c>
      <c r="C6">
        <v>9</v>
      </c>
      <c r="D6" s="7">
        <f>SUM(F6:Z6)</f>
        <v>5</v>
      </c>
      <c r="E6" s="5">
        <f>AVERAGE(F6:Z6)</f>
        <v>1.25</v>
      </c>
      <c r="G6">
        <v>1</v>
      </c>
      <c r="N6">
        <v>1</v>
      </c>
      <c r="O6">
        <v>1</v>
      </c>
      <c r="T6">
        <v>2</v>
      </c>
    </row>
    <row r="7" spans="1:26" ht="13.75" x14ac:dyDescent="0.25">
      <c r="A7" s="2"/>
      <c r="B7" s="2"/>
      <c r="C7" s="2"/>
    </row>
    <row r="8" spans="1:26" ht="69" x14ac:dyDescent="0.25">
      <c r="A8" t="s">
        <v>52</v>
      </c>
      <c r="D8" s="6" t="s">
        <v>43</v>
      </c>
      <c r="E8" s="4" t="s">
        <v>44</v>
      </c>
      <c r="F8" s="3" t="s">
        <v>60</v>
      </c>
      <c r="H8" s="3" t="s">
        <v>61</v>
      </c>
      <c r="I8" s="3" t="s">
        <v>62</v>
      </c>
      <c r="J8" s="3" t="s">
        <v>63</v>
      </c>
      <c r="K8" s="3" t="s">
        <v>64</v>
      </c>
      <c r="L8" s="3" t="s">
        <v>65</v>
      </c>
      <c r="M8" s="3" t="s">
        <v>66</v>
      </c>
      <c r="P8" s="3" t="s">
        <v>67</v>
      </c>
      <c r="Q8" s="3" t="s">
        <v>68</v>
      </c>
      <c r="R8" s="3" t="s">
        <v>69</v>
      </c>
      <c r="S8" s="3" t="s">
        <v>70</v>
      </c>
      <c r="U8" s="3" t="s">
        <v>71</v>
      </c>
      <c r="V8" s="3" t="s">
        <v>72</v>
      </c>
      <c r="W8" s="3" t="s">
        <v>73</v>
      </c>
      <c r="X8" s="3" t="s">
        <v>74</v>
      </c>
      <c r="Y8" s="3" t="s">
        <v>75</v>
      </c>
      <c r="Z8" s="3" t="s">
        <v>76</v>
      </c>
    </row>
    <row r="9" spans="1:26" ht="13.75" x14ac:dyDescent="0.25">
      <c r="A9" t="s">
        <v>48</v>
      </c>
      <c r="B9">
        <v>69</v>
      </c>
      <c r="C9">
        <v>69</v>
      </c>
      <c r="D9" s="7">
        <f>SUM(F9:Z9)</f>
        <v>64</v>
      </c>
      <c r="E9" s="5">
        <f>AVERAGE(F9:Z9)</f>
        <v>3.0476190476190474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3</v>
      </c>
      <c r="O9">
        <v>7</v>
      </c>
      <c r="P9">
        <v>4</v>
      </c>
      <c r="Q9">
        <v>9</v>
      </c>
      <c r="R9">
        <v>2</v>
      </c>
      <c r="S9">
        <v>4</v>
      </c>
      <c r="T9">
        <v>7</v>
      </c>
      <c r="U9">
        <v>3</v>
      </c>
      <c r="V9">
        <v>5</v>
      </c>
      <c r="W9">
        <v>2</v>
      </c>
      <c r="X9">
        <v>3</v>
      </c>
      <c r="Y9">
        <v>5</v>
      </c>
      <c r="Z9">
        <v>2</v>
      </c>
    </row>
    <row r="10" spans="1:26" ht="13.75" x14ac:dyDescent="0.25">
      <c r="A10" t="s">
        <v>49</v>
      </c>
      <c r="B10">
        <v>25130</v>
      </c>
      <c r="C10">
        <v>25130</v>
      </c>
    </row>
    <row r="11" spans="1:26" ht="13.75" x14ac:dyDescent="0.25">
      <c r="A11" t="s">
        <v>50</v>
      </c>
      <c r="B11">
        <v>17565</v>
      </c>
      <c r="C11">
        <v>17565</v>
      </c>
      <c r="D11" s="7">
        <f>SUM(F11:Z11)</f>
        <v>6698.5</v>
      </c>
      <c r="E11" s="5">
        <f>AVERAGE(F11:Z11)</f>
        <v>318.97619047619048</v>
      </c>
      <c r="F11">
        <v>152</v>
      </c>
      <c r="G11">
        <v>77</v>
      </c>
      <c r="H11">
        <v>192</v>
      </c>
      <c r="I11">
        <f>AVERAGE(221,222)</f>
        <v>221.5</v>
      </c>
      <c r="J11">
        <f>AVERAGE(563,567)</f>
        <v>565</v>
      </c>
      <c r="K11">
        <v>266</v>
      </c>
      <c r="L11">
        <f>AVERAGE(288,290)</f>
        <v>289</v>
      </c>
      <c r="M11">
        <v>313</v>
      </c>
      <c r="N11">
        <v>27</v>
      </c>
      <c r="O11">
        <v>311</v>
      </c>
      <c r="P11">
        <v>164</v>
      </c>
      <c r="Q11">
        <v>648</v>
      </c>
      <c r="R11">
        <v>354</v>
      </c>
      <c r="S11">
        <v>364</v>
      </c>
      <c r="T11">
        <v>356</v>
      </c>
      <c r="U11">
        <v>247</v>
      </c>
      <c r="V11">
        <v>359</v>
      </c>
      <c r="W11">
        <v>573</v>
      </c>
      <c r="X11">
        <v>402</v>
      </c>
      <c r="Y11">
        <v>535</v>
      </c>
      <c r="Z11">
        <v>283</v>
      </c>
    </row>
    <row r="12" spans="1:26" ht="13.75" x14ac:dyDescent="0.25">
      <c r="A12" t="s">
        <v>51</v>
      </c>
      <c r="B12">
        <v>12</v>
      </c>
      <c r="C12">
        <v>9</v>
      </c>
      <c r="D12" s="7">
        <f>SUM(F12:Z12)</f>
        <v>24</v>
      </c>
      <c r="E12" s="5">
        <f>AVERAGE(F12:Z12)</f>
        <v>1.1428571428571428</v>
      </c>
      <c r="F12">
        <v>1</v>
      </c>
      <c r="G12">
        <v>1</v>
      </c>
      <c r="H12">
        <v>1</v>
      </c>
      <c r="I12">
        <v>2</v>
      </c>
      <c r="J12">
        <v>2</v>
      </c>
      <c r="K12">
        <v>1</v>
      </c>
      <c r="L12">
        <v>2</v>
      </c>
      <c r="M12">
        <v>1</v>
      </c>
      <c r="N12">
        <v>1</v>
      </c>
      <c r="O12">
        <v>1</v>
      </c>
      <c r="P12">
        <v>1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EEBEB-68A6-48E0-AC2F-0D2119E55622}">
  <dimension ref="A1:G12"/>
  <sheetViews>
    <sheetView workbookViewId="0">
      <selection activeCell="O26" sqref="O26"/>
    </sheetView>
  </sheetViews>
  <sheetFormatPr defaultRowHeight="13.5" x14ac:dyDescent="0.25"/>
  <cols>
    <col min="1" max="1" width="16.4140625" customWidth="1"/>
    <col min="2" max="2" width="28" customWidth="1"/>
    <col min="3" max="3" width="37" customWidth="1"/>
    <col min="4" max="4" width="17.5" style="7" customWidth="1"/>
    <col min="5" max="5" width="17.5" style="5" customWidth="1"/>
  </cols>
  <sheetData>
    <row r="1" spans="1:7" ht="13.75" x14ac:dyDescent="0.25">
      <c r="B1" t="s">
        <v>41</v>
      </c>
      <c r="C1" t="s">
        <v>42</v>
      </c>
    </row>
    <row r="2" spans="1:7" ht="13.75" x14ac:dyDescent="0.25">
      <c r="A2" t="s">
        <v>47</v>
      </c>
    </row>
    <row r="3" spans="1:7" ht="13.75" x14ac:dyDescent="0.25">
      <c r="A3" t="s">
        <v>48</v>
      </c>
      <c r="B3">
        <v>104</v>
      </c>
      <c r="C3">
        <v>104</v>
      </c>
    </row>
    <row r="4" spans="1:7" ht="13.75" x14ac:dyDescent="0.25">
      <c r="A4" t="s">
        <v>49</v>
      </c>
      <c r="B4">
        <v>34538</v>
      </c>
      <c r="C4">
        <v>34538</v>
      </c>
    </row>
    <row r="5" spans="1:7" ht="13.75" x14ac:dyDescent="0.25">
      <c r="A5" t="s">
        <v>50</v>
      </c>
      <c r="B5">
        <v>11603</v>
      </c>
      <c r="C5">
        <v>11603</v>
      </c>
    </row>
    <row r="6" spans="1:7" ht="13.75" x14ac:dyDescent="0.25">
      <c r="A6" t="s">
        <v>51</v>
      </c>
      <c r="B6">
        <v>6</v>
      </c>
      <c r="C6">
        <v>8</v>
      </c>
    </row>
    <row r="7" spans="1:7" ht="13.75" x14ac:dyDescent="0.25">
      <c r="A7" s="2"/>
      <c r="B7" s="2"/>
      <c r="C7" s="2"/>
    </row>
    <row r="8" spans="1:7" ht="27.65" x14ac:dyDescent="0.25">
      <c r="A8" t="s">
        <v>52</v>
      </c>
      <c r="D8" s="6" t="s">
        <v>43</v>
      </c>
      <c r="E8" s="4" t="s">
        <v>44</v>
      </c>
      <c r="F8" t="s">
        <v>77</v>
      </c>
      <c r="G8" t="s">
        <v>55</v>
      </c>
    </row>
    <row r="9" spans="1:7" ht="13.75" x14ac:dyDescent="0.25">
      <c r="A9" t="s">
        <v>48</v>
      </c>
      <c r="B9">
        <v>104</v>
      </c>
      <c r="C9">
        <v>104</v>
      </c>
      <c r="D9" s="7">
        <f>SUM(F9:Z9)</f>
        <v>119</v>
      </c>
      <c r="E9" s="5">
        <f>AVERAGE(F9:Z9)</f>
        <v>59.5</v>
      </c>
      <c r="F9">
        <v>15</v>
      </c>
      <c r="G9">
        <v>104</v>
      </c>
    </row>
    <row r="10" spans="1:7" ht="13.75" x14ac:dyDescent="0.25">
      <c r="A10" t="s">
        <v>49</v>
      </c>
      <c r="B10">
        <v>35172</v>
      </c>
      <c r="C10">
        <v>35172</v>
      </c>
    </row>
    <row r="11" spans="1:7" ht="13.75" x14ac:dyDescent="0.25">
      <c r="A11" t="s">
        <v>50</v>
      </c>
      <c r="B11">
        <v>22625</v>
      </c>
      <c r="C11">
        <v>22625</v>
      </c>
      <c r="D11" s="7">
        <f>SUM(F11:Z11)</f>
        <v>21775</v>
      </c>
      <c r="E11" s="5">
        <f>AVERAGE(F11:Z11)</f>
        <v>10887.5</v>
      </c>
      <c r="F11">
        <v>2426</v>
      </c>
      <c r="G11">
        <v>19349</v>
      </c>
    </row>
    <row r="12" spans="1:7" ht="13.75" x14ac:dyDescent="0.25">
      <c r="A12" t="s">
        <v>51</v>
      </c>
      <c r="B12">
        <v>14</v>
      </c>
      <c r="C12">
        <v>11</v>
      </c>
      <c r="D12" s="7">
        <f>SUM(F12:Z12)</f>
        <v>2</v>
      </c>
      <c r="E12" s="5">
        <f>AVERAGE(F12:Z12)</f>
        <v>1</v>
      </c>
      <c r="F12">
        <v>1</v>
      </c>
      <c r="G12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9357379D6410418EB1381485E4823E" ma:contentTypeVersion="5" ma:contentTypeDescription="Create a new document." ma:contentTypeScope="" ma:versionID="b2408d717f54da8ae140bc129f48a73a">
  <xsd:schema xmlns:xsd="http://www.w3.org/2001/XMLSchema" xmlns:xs="http://www.w3.org/2001/XMLSchema" xmlns:p="http://schemas.microsoft.com/office/2006/metadata/properties" xmlns:ns3="6272320e-fb7c-487a-ae93-a594f01f069e" xmlns:ns4="e6b1cd16-cf80-4d7e-b690-dd4932690867" targetNamespace="http://schemas.microsoft.com/office/2006/metadata/properties" ma:root="true" ma:fieldsID="167fc55f42ca840b8eb2b4767e3e3186" ns3:_="" ns4:_="">
    <xsd:import namespace="6272320e-fb7c-487a-ae93-a594f01f069e"/>
    <xsd:import namespace="e6b1cd16-cf80-4d7e-b690-dd493269086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72320e-fb7c-487a-ae93-a594f01f06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b1cd16-cf80-4d7e-b690-dd493269086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3C214DF-C860-434C-B5B0-657B6CD2023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C19BD89-24C0-4479-9AAC-DC34B66B16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72320e-fb7c-487a-ae93-a594f01f069e"/>
    <ds:schemaRef ds:uri="e6b1cd16-cf80-4d7e-b690-dd49326908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A6DDBD4-316E-451C-B651-92CAAA0259D8}">
  <ds:schemaRefs>
    <ds:schemaRef ds:uri="http://purl.org/dc/dcmitype/"/>
    <ds:schemaRef ds:uri="http://schemas.microsoft.com/office/2006/documentManagement/types"/>
    <ds:schemaRef ds:uri="6272320e-fb7c-487a-ae93-a594f01f069e"/>
    <ds:schemaRef ds:uri="http://purl.org/dc/elements/1.1/"/>
    <ds:schemaRef ds:uri="http://schemas.microsoft.com/office/2006/metadata/properties"/>
    <ds:schemaRef ds:uri="e6b1cd16-cf80-4d7e-b690-dd4932690867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2018</vt:lpstr>
      <vt:lpstr>Asotin 2018 estimate</vt:lpstr>
      <vt:lpstr>Whitman 2018 estimate</vt:lpstr>
      <vt:lpstr>Franklin 2018 estimate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Cathleen Bright</dc:creator>
  <cp:keywords/>
  <dc:description/>
  <cp:lastModifiedBy>Melissa Archuleta</cp:lastModifiedBy>
  <cp:revision/>
  <cp:lastPrinted>2020-05-18T21:49:34Z</cp:lastPrinted>
  <dcterms:created xsi:type="dcterms:W3CDTF">2019-07-29T22:30:27Z</dcterms:created>
  <dcterms:modified xsi:type="dcterms:W3CDTF">2020-06-01T22:52:09Z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0x010100109357379D6410418EB1381485E4823E</vt:lpwstr>
  </property>
</Properties>
</file>